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0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F29" i="1" s="1"/>
  <c r="F26" i="1"/>
  <c r="F25" i="1"/>
  <c r="F24" i="1"/>
  <c r="F23" i="1"/>
  <c r="C16" i="1"/>
  <c r="F27" i="1" l="1"/>
  <c r="F30" i="1"/>
  <c r="F31" i="1" s="1"/>
  <c r="F32" i="1" s="1"/>
  <c r="F33" i="1"/>
  <c r="F34" i="1" s="1"/>
  <c r="C14" i="1" s="1"/>
</calcChain>
</file>

<file path=xl/comments1.xml><?xml version="1.0" encoding="utf-8"?>
<comments xmlns="http://schemas.openxmlformats.org/spreadsheetml/2006/main">
  <authors>
    <author>Сергей</author>
    <author>Алексей</author>
  </authors>
  <commentList>
    <comment ref="A1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B1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Титул::&lt;Итого по расчету&gt; &lt;Единица измерения стомости&gt;</t>
        </r>
      </text>
    </comment>
  </commentList>
</comments>
</file>

<file path=xl/sharedStrings.xml><?xml version="1.0" encoding="utf-8"?>
<sst xmlns="http://schemas.openxmlformats.org/spreadsheetml/2006/main" count="63" uniqueCount="55">
  <si>
    <t>СОГЛАСОВАНО:</t>
  </si>
  <si>
    <t>УТВЕРЖДАЮ:</t>
  </si>
  <si>
    <t>Расчет размера платы за проведение государственной экспертизы изысканий и проектной документации</t>
  </si>
  <si>
    <t>Наименование предприятия, здания, сооружения, стадии проектирования, этапа, вида проектных</t>
  </si>
  <si>
    <t xml:space="preserve">Итого по расчету (руб.) </t>
  </si>
  <si>
    <t>Основание: Постановление Правительства РФ от 5 марта 2007 г. N 145</t>
  </si>
  <si>
    <t>Наименование предприятия, здания, сооружения, стадии проектирования, этапа, вида проектных или изыскательских работ.</t>
  </si>
  <si>
    <t>Стадия проектирования</t>
  </si>
  <si>
    <t>Экспертиза проектно-изыскательских работ</t>
  </si>
  <si>
    <t xml:space="preserve">Наименование проектной (изыскательской) организации: </t>
  </si>
  <si>
    <t xml:space="preserve">Наименование организации-заказчика: </t>
  </si>
  <si>
    <t>№ сметы</t>
  </si>
  <si>
    <t>Наименование проектных и изыскательских работ</t>
  </si>
  <si>
    <t xml:space="preserve"> Стоимость в рублях в ценах 3 квартала 2022 г.</t>
  </si>
  <si>
    <t>Коэффициенты стоимости в ценах 1 квартала 2024 г. к ценам 2001 года</t>
  </si>
  <si>
    <t xml:space="preserve"> Стоимость в в ценах 2001 г.руб</t>
  </si>
  <si>
    <t>Смета на инженерно-геодезические изыскания</t>
  </si>
  <si>
    <t>К=</t>
  </si>
  <si>
    <t>Смета на инженерно-геологические изыскания</t>
  </si>
  <si>
    <t>Смета на инженерно--экологические изыскания</t>
  </si>
  <si>
    <t>Смета на инженерно--гидрометерологические изыскания</t>
  </si>
  <si>
    <t>Всего стоимость изготовления материалов инженерных изысканий, представленных на государственную экспертизу, рассчитанная в ценах 2001 года;</t>
  </si>
  <si>
    <t xml:space="preserve">Смета на разработку проектной документации </t>
  </si>
  <si>
    <t>Всего стоимость изготовления проектной документации, представленной на государственную экспертизу, рассчитанная в ценах 2001 года</t>
  </si>
  <si>
    <t>Всего по  инженерным изысканиям и проектной документации  в ценах 2001 г.</t>
  </si>
  <si>
    <t>Процент от суммы Спд и Сиж (П) (см. табл.)</t>
  </si>
  <si>
    <t xml:space="preserve"> При сумме стоимости ПИР от 1,5 до 3 млн.руб.</t>
  </si>
  <si>
    <t>Коэффициент инфляции экспертизы на 2024 г.</t>
  </si>
  <si>
    <t>НДС</t>
  </si>
  <si>
    <t>ИТОГО стоимость проведения экспертизы с НДС</t>
  </si>
  <si>
    <t>Сумма Спд и Сиж (млн. рублей, в ценах 2001 года)</t>
  </si>
  <si>
    <t>Процент от суммы Спд и Сиж (П)</t>
  </si>
  <si>
    <t>0 - 0,15</t>
  </si>
  <si>
    <t>более 0,15</t>
  </si>
  <si>
    <t>более 0,25</t>
  </si>
  <si>
    <t>более 0,5</t>
  </si>
  <si>
    <t>более 0,75</t>
  </si>
  <si>
    <t>более 1</t>
  </si>
  <si>
    <t>более 1,5</t>
  </si>
  <si>
    <t>более 3</t>
  </si>
  <si>
    <t>более 4</t>
  </si>
  <si>
    <t>более 6</t>
  </si>
  <si>
    <t>более 8</t>
  </si>
  <si>
    <t>более 12</t>
  </si>
  <si>
    <t>более 18</t>
  </si>
  <si>
    <t>более 24</t>
  </si>
  <si>
    <t>Приложение № 3.7.</t>
  </si>
  <si>
    <t>к договору № ____от "____"__________2024г.</t>
  </si>
  <si>
    <t>Главный инженер ООО "БВК"</t>
  </si>
  <si>
    <t>_______________/О.В. Постоногова/</t>
  </si>
  <si>
    <t>СМЕТА № 7</t>
  </si>
  <si>
    <t>ООО "БВК"</t>
  </si>
  <si>
    <t>Начальник ОПР</t>
  </si>
  <si>
    <t>Е.Н. Моховикова</t>
  </si>
  <si>
    <t>«Проектирование строительства магистрального водовода в/з Усолка. Магистральный водовод в/з Усолка до контррезервуаров (30779)»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</si>
</sst>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1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horizontal="center"/>
    </xf>
  </cellStyleXfs>
  <cellXfs count="90">
    <xf numFmtId="0" fontId="0" fillId="0" borderId="0" xfId="0"/>
    <xf numFmtId="0" fontId="1" fillId="0" borderId="0" xfId="0" applyFont="1"/>
    <xf numFmtId="0" fontId="6" fillId="0" borderId="0" xfId="1" applyFont="1" applyAlignment="1">
      <alignment horizontal="right"/>
    </xf>
    <xf numFmtId="3" fontId="6" fillId="0" borderId="0" xfId="1" applyNumberFormat="1" applyFont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1" fontId="12" fillId="0" borderId="6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right" vertical="center" wrapText="1"/>
    </xf>
    <xf numFmtId="4" fontId="1" fillId="0" borderId="11" xfId="0" applyNumberFormat="1" applyFont="1" applyFill="1" applyBorder="1" applyAlignment="1">
      <alignment horizontal="left" vertical="center" wrapText="1"/>
    </xf>
    <xf numFmtId="3" fontId="1" fillId="0" borderId="11" xfId="0" applyNumberFormat="1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right" vertical="center" wrapText="1"/>
    </xf>
    <xf numFmtId="4" fontId="1" fillId="0" borderId="14" xfId="0" applyNumberFormat="1" applyFont="1" applyFill="1" applyBorder="1" applyAlignment="1">
      <alignment horizontal="left" vertical="center" wrapText="1"/>
    </xf>
    <xf numFmtId="3" fontId="1" fillId="0" borderId="14" xfId="0" applyNumberFormat="1" applyFont="1" applyFill="1" applyBorder="1" applyAlignment="1">
      <alignment horizontal="center" wrapText="1"/>
    </xf>
    <xf numFmtId="3" fontId="6" fillId="0" borderId="12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top" wrapText="1"/>
    </xf>
    <xf numFmtId="3" fontId="1" fillId="0" borderId="12" xfId="0" applyNumberFormat="1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right" vertical="center"/>
    </xf>
    <xf numFmtId="3" fontId="1" fillId="0" borderId="12" xfId="0" applyNumberFormat="1" applyFont="1" applyFill="1" applyBorder="1" applyAlignment="1">
      <alignment horizontal="center" wrapText="1"/>
    </xf>
    <xf numFmtId="3" fontId="6" fillId="0" borderId="18" xfId="0" applyNumberFormat="1" applyFont="1" applyFill="1" applyBorder="1" applyAlignment="1">
      <alignment horizontal="center" wrapText="1"/>
    </xf>
    <xf numFmtId="3" fontId="6" fillId="0" borderId="2" xfId="0" applyNumberFormat="1" applyFont="1" applyFill="1" applyBorder="1" applyAlignment="1">
      <alignment horizontal="center" wrapText="1"/>
    </xf>
    <xf numFmtId="0" fontId="12" fillId="0" borderId="12" xfId="0" applyFont="1" applyFill="1" applyBorder="1" applyAlignment="1">
      <alignment vertical="top" wrapText="1"/>
    </xf>
    <xf numFmtId="3" fontId="1" fillId="0" borderId="19" xfId="0" applyNumberFormat="1" applyFont="1" applyFill="1" applyBorder="1" applyAlignment="1">
      <alignment horizontal="center" wrapText="1"/>
    </xf>
    <xf numFmtId="4" fontId="1" fillId="0" borderId="14" xfId="0" applyNumberFormat="1" applyFont="1" applyFill="1" applyBorder="1" applyAlignment="1">
      <alignment horizontal="left" wrapText="1"/>
    </xf>
    <xf numFmtId="3" fontId="1" fillId="0" borderId="18" xfId="0" applyNumberFormat="1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left" vertical="center" wrapText="1"/>
    </xf>
    <xf numFmtId="0" fontId="1" fillId="0" borderId="19" xfId="0" applyFont="1" applyBorder="1" applyAlignment="1">
      <alignment horizontal="righ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0" xfId="0" applyFont="1" applyAlignment="1"/>
    <xf numFmtId="0" fontId="0" fillId="0" borderId="12" xfId="0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 wrapText="1"/>
    </xf>
    <xf numFmtId="0" fontId="16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2" fontId="17" fillId="0" borderId="0" xfId="0" applyNumberFormat="1" applyFont="1" applyAlignment="1">
      <alignment horizontal="center" vertical="center" wrapText="1"/>
    </xf>
    <xf numFmtId="0" fontId="16" fillId="0" borderId="0" xfId="0" applyFont="1" applyAlignment="1"/>
    <xf numFmtId="2" fontId="17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0" applyFont="1"/>
    <xf numFmtId="0" fontId="1" fillId="0" borderId="0" xfId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wrapText="1"/>
    </xf>
    <xf numFmtId="0" fontId="1" fillId="0" borderId="0" xfId="0" applyFont="1" applyAlignment="1">
      <alignment wrapText="1"/>
    </xf>
    <xf numFmtId="2" fontId="17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right" vertical="center" wrapText="1"/>
    </xf>
    <xf numFmtId="0" fontId="12" fillId="0" borderId="15" xfId="0" applyFont="1" applyFill="1" applyBorder="1" applyAlignment="1">
      <alignment horizontal="right" wrapText="1"/>
    </xf>
    <xf numFmtId="0" fontId="12" fillId="0" borderId="16" xfId="0" applyFont="1" applyFill="1" applyBorder="1" applyAlignment="1">
      <alignment horizontal="right" wrapText="1"/>
    </xf>
    <xf numFmtId="0" fontId="12" fillId="0" borderId="17" xfId="0" applyFont="1" applyFill="1" applyBorder="1" applyAlignment="1">
      <alignment horizontal="right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2" fillId="0" borderId="14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vertical="top" wrapText="1"/>
    </xf>
    <xf numFmtId="0" fontId="1" fillId="0" borderId="21" xfId="0" applyFont="1" applyFill="1" applyBorder="1" applyAlignment="1">
      <alignment horizontal="left" vertical="top" wrapText="1"/>
    </xf>
    <xf numFmtId="0" fontId="0" fillId="0" borderId="22" xfId="0" applyFill="1" applyBorder="1" applyAlignment="1">
      <alignment vertical="top" wrapText="1"/>
    </xf>
    <xf numFmtId="0" fontId="0" fillId="0" borderId="22" xfId="0" applyFill="1" applyBorder="1"/>
    <xf numFmtId="0" fontId="0" fillId="0" borderId="23" xfId="0" applyFill="1" applyBorder="1"/>
  </cellXfs>
  <cellStyles count="2">
    <cellStyle name="Обычный" xfId="0" builtinId="0"/>
    <cellStyle name="Титу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2"/>
  <sheetViews>
    <sheetView tabSelected="1" workbookViewId="0">
      <selection activeCell="H16" sqref="H16"/>
    </sheetView>
  </sheetViews>
  <sheetFormatPr defaultRowHeight="15" x14ac:dyDescent="0.25"/>
  <cols>
    <col min="2" max="2" width="26.7109375" customWidth="1"/>
    <col min="3" max="3" width="22.42578125" customWidth="1"/>
    <col min="4" max="4" width="20" customWidth="1"/>
    <col min="5" max="5" width="21.5703125" customWidth="1"/>
    <col min="6" max="6" width="26" customWidth="1"/>
  </cols>
  <sheetData>
    <row r="1" spans="1:6" x14ac:dyDescent="0.25">
      <c r="A1" s="46"/>
      <c r="B1" s="47"/>
      <c r="C1" s="46"/>
      <c r="D1" s="51"/>
      <c r="E1" s="52"/>
      <c r="F1" s="48" t="s">
        <v>46</v>
      </c>
    </row>
    <row r="2" spans="1:6" x14ac:dyDescent="0.25">
      <c r="A2" s="46"/>
      <c r="B2" s="47"/>
      <c r="C2" s="46"/>
      <c r="D2" s="49"/>
      <c r="E2" s="62" t="s">
        <v>47</v>
      </c>
      <c r="F2" s="62"/>
    </row>
    <row r="3" spans="1:6" x14ac:dyDescent="0.25">
      <c r="A3" s="63" t="s">
        <v>0</v>
      </c>
      <c r="B3" s="63"/>
      <c r="C3" s="50"/>
      <c r="D3" s="50"/>
      <c r="E3" s="50"/>
      <c r="F3" s="48" t="s">
        <v>1</v>
      </c>
    </row>
    <row r="4" spans="1:6" x14ac:dyDescent="0.25">
      <c r="A4" s="50"/>
      <c r="B4" s="50"/>
      <c r="C4" s="50"/>
      <c r="D4" s="50"/>
      <c r="E4" s="64" t="s">
        <v>48</v>
      </c>
      <c r="F4" s="64"/>
    </row>
    <row r="5" spans="1:6" x14ac:dyDescent="0.25">
      <c r="A5" s="50"/>
      <c r="B5" s="50"/>
      <c r="C5" s="50"/>
      <c r="D5" s="50"/>
      <c r="E5" s="64" t="s">
        <v>49</v>
      </c>
      <c r="F5" s="64"/>
    </row>
    <row r="6" spans="1:6" x14ac:dyDescent="0.25">
      <c r="A6" s="43"/>
      <c r="B6" s="43"/>
      <c r="C6" s="43"/>
      <c r="D6" s="43"/>
      <c r="E6" s="43"/>
      <c r="F6" s="43"/>
    </row>
    <row r="7" spans="1:6" x14ac:dyDescent="0.25">
      <c r="A7" s="43"/>
      <c r="B7" s="43"/>
      <c r="C7" s="43"/>
      <c r="D7" s="43"/>
      <c r="E7" s="43"/>
      <c r="F7" s="43"/>
    </row>
    <row r="8" spans="1:6" x14ac:dyDescent="0.25">
      <c r="A8" s="43"/>
      <c r="B8" s="43"/>
      <c r="C8" s="65" t="s">
        <v>50</v>
      </c>
      <c r="D8" s="65"/>
      <c r="E8" s="43"/>
      <c r="F8" s="43"/>
    </row>
    <row r="9" spans="1:6" x14ac:dyDescent="0.25">
      <c r="A9" s="43"/>
      <c r="B9" s="43"/>
      <c r="C9" s="43"/>
      <c r="D9" s="43"/>
      <c r="E9" s="43"/>
      <c r="F9" s="43"/>
    </row>
    <row r="10" spans="1:6" ht="15.75" customHeight="1" x14ac:dyDescent="0.25">
      <c r="A10" s="43"/>
      <c r="B10" s="43"/>
      <c r="C10" s="43"/>
      <c r="D10" s="43"/>
      <c r="E10" s="43"/>
      <c r="F10" s="43"/>
    </row>
    <row r="11" spans="1:6" ht="15.75" x14ac:dyDescent="0.25">
      <c r="A11" s="53" t="s">
        <v>2</v>
      </c>
      <c r="B11" s="53"/>
      <c r="C11" s="53"/>
      <c r="D11" s="53"/>
      <c r="E11" s="53"/>
      <c r="F11" s="54"/>
    </row>
    <row r="12" spans="1:6" ht="41.25" customHeight="1" x14ac:dyDescent="0.25">
      <c r="A12" s="55" t="s">
        <v>54</v>
      </c>
      <c r="B12" s="55"/>
      <c r="C12" s="55"/>
      <c r="D12" s="55"/>
      <c r="E12" s="55"/>
      <c r="F12" s="56"/>
    </row>
    <row r="13" spans="1:6" x14ac:dyDescent="0.25">
      <c r="A13" s="57" t="s">
        <v>3</v>
      </c>
      <c r="B13" s="57"/>
      <c r="C13" s="57"/>
      <c r="D13" s="57"/>
      <c r="E13" s="58"/>
      <c r="F13" s="1"/>
    </row>
    <row r="14" spans="1:6" x14ac:dyDescent="0.25">
      <c r="A14" s="1"/>
      <c r="B14" s="2" t="s">
        <v>4</v>
      </c>
      <c r="C14" s="3">
        <f>F34</f>
        <v>1535684.4015519398</v>
      </c>
      <c r="D14" s="4"/>
      <c r="E14" s="4"/>
      <c r="F14" s="1"/>
    </row>
    <row r="15" spans="1:6" x14ac:dyDescent="0.25">
      <c r="A15" s="59" t="s">
        <v>5</v>
      </c>
      <c r="B15" s="60"/>
      <c r="C15" s="61"/>
      <c r="D15" s="61"/>
      <c r="E15" s="61"/>
      <c r="F15" s="61"/>
    </row>
    <row r="16" spans="1:6" ht="47.25" customHeight="1" x14ac:dyDescent="0.25">
      <c r="A16" s="77" t="s">
        <v>6</v>
      </c>
      <c r="B16" s="78"/>
      <c r="C16" s="79" t="str">
        <f>A12</f>
        <v>«Проектирование строительства магистрального водовода в/з Усолка. Магистральный водовод в/з Усолка до контррезервуаров (30779)»</v>
      </c>
      <c r="D16" s="79"/>
      <c r="E16" s="79"/>
      <c r="F16" s="79"/>
    </row>
    <row r="17" spans="1:6" x14ac:dyDescent="0.25">
      <c r="A17" s="80" t="s">
        <v>7</v>
      </c>
      <c r="B17" s="79"/>
      <c r="C17" s="79" t="s">
        <v>8</v>
      </c>
      <c r="D17" s="79"/>
      <c r="E17" s="79"/>
      <c r="F17" s="79"/>
    </row>
    <row r="18" spans="1:6" ht="45" customHeight="1" x14ac:dyDescent="0.25">
      <c r="A18" s="80" t="s">
        <v>9</v>
      </c>
      <c r="B18" s="79"/>
      <c r="C18" s="79"/>
      <c r="D18" s="79"/>
      <c r="E18" s="79"/>
      <c r="F18" s="79"/>
    </row>
    <row r="19" spans="1:6" x14ac:dyDescent="0.25">
      <c r="A19" s="80" t="s">
        <v>10</v>
      </c>
      <c r="B19" s="79"/>
      <c r="C19" s="79" t="s">
        <v>51</v>
      </c>
      <c r="D19" s="79"/>
      <c r="E19" s="79"/>
      <c r="F19" s="79"/>
    </row>
    <row r="20" spans="1:6" ht="15.75" thickBot="1" x14ac:dyDescent="0.3">
      <c r="A20" s="66" t="s">
        <v>5</v>
      </c>
      <c r="B20" s="67"/>
      <c r="C20" s="68"/>
      <c r="D20" s="68"/>
      <c r="E20" s="68"/>
      <c r="F20" s="68"/>
    </row>
    <row r="21" spans="1:6" ht="24.75" thickBot="1" x14ac:dyDescent="0.3">
      <c r="A21" s="5" t="s">
        <v>11</v>
      </c>
      <c r="B21" s="6" t="s">
        <v>12</v>
      </c>
      <c r="C21" s="6" t="s">
        <v>13</v>
      </c>
      <c r="D21" s="69" t="s">
        <v>14</v>
      </c>
      <c r="E21" s="70"/>
      <c r="F21" s="7" t="s">
        <v>15</v>
      </c>
    </row>
    <row r="22" spans="1:6" ht="15.75" thickBot="1" x14ac:dyDescent="0.3">
      <c r="A22" s="8">
        <v>1</v>
      </c>
      <c r="B22" s="9">
        <v>2</v>
      </c>
      <c r="C22" s="9">
        <v>3</v>
      </c>
      <c r="D22" s="71">
        <v>4</v>
      </c>
      <c r="E22" s="72"/>
      <c r="F22" s="10">
        <v>5</v>
      </c>
    </row>
    <row r="23" spans="1:6" ht="25.5" x14ac:dyDescent="0.25">
      <c r="A23" s="11">
        <v>1</v>
      </c>
      <c r="B23" s="12" t="s">
        <v>16</v>
      </c>
      <c r="C23" s="13">
        <v>1131889</v>
      </c>
      <c r="D23" s="14" t="s">
        <v>17</v>
      </c>
      <c r="E23" s="15">
        <v>5.83</v>
      </c>
      <c r="F23" s="16">
        <f>C23/E23</f>
        <v>194149.05660377358</v>
      </c>
    </row>
    <row r="24" spans="1:6" ht="25.5" x14ac:dyDescent="0.25">
      <c r="A24" s="17">
        <v>2</v>
      </c>
      <c r="B24" s="18" t="s">
        <v>18</v>
      </c>
      <c r="C24" s="19">
        <v>3710710</v>
      </c>
      <c r="D24" s="20" t="s">
        <v>17</v>
      </c>
      <c r="E24" s="21">
        <v>5.83</v>
      </c>
      <c r="F24" s="22">
        <f>C24/E24</f>
        <v>636485.42024013726</v>
      </c>
    </row>
    <row r="25" spans="1:6" ht="25.5" x14ac:dyDescent="0.25">
      <c r="A25" s="17">
        <v>3</v>
      </c>
      <c r="B25" s="18" t="s">
        <v>19</v>
      </c>
      <c r="C25" s="19">
        <v>1058743</v>
      </c>
      <c r="D25" s="20" t="s">
        <v>17</v>
      </c>
      <c r="E25" s="21">
        <v>5.83</v>
      </c>
      <c r="F25" s="22">
        <f>C25/E25</f>
        <v>181602.57289879932</v>
      </c>
    </row>
    <row r="26" spans="1:6" ht="38.25" x14ac:dyDescent="0.25">
      <c r="A26" s="17">
        <v>4</v>
      </c>
      <c r="B26" s="18" t="s">
        <v>20</v>
      </c>
      <c r="C26" s="19">
        <v>34717</v>
      </c>
      <c r="D26" s="20" t="s">
        <v>17</v>
      </c>
      <c r="E26" s="21">
        <v>5.83</v>
      </c>
      <c r="F26" s="22">
        <f>C26/E26</f>
        <v>5954.888507718696</v>
      </c>
    </row>
    <row r="27" spans="1:6" ht="35.25" customHeight="1" x14ac:dyDescent="0.25">
      <c r="A27" s="17"/>
      <c r="B27" s="73" t="s">
        <v>21</v>
      </c>
      <c r="C27" s="74"/>
      <c r="D27" s="75"/>
      <c r="E27" s="76"/>
      <c r="F27" s="23">
        <f>F23+F24+F25+F26</f>
        <v>1018191.9382504289</v>
      </c>
    </row>
    <row r="28" spans="1:6" ht="25.5" x14ac:dyDescent="0.25">
      <c r="A28" s="17">
        <v>5</v>
      </c>
      <c r="B28" s="24" t="s">
        <v>22</v>
      </c>
      <c r="C28" s="25">
        <v>2496464.04</v>
      </c>
      <c r="D28" s="26" t="s">
        <v>17</v>
      </c>
      <c r="E28" s="21">
        <v>5.81</v>
      </c>
      <c r="F28" s="27">
        <f>C28/E28</f>
        <v>429684.00000000006</v>
      </c>
    </row>
    <row r="29" spans="1:6" ht="45.75" customHeight="1" thickBot="1" x14ac:dyDescent="0.3">
      <c r="A29" s="17">
        <v>6</v>
      </c>
      <c r="B29" s="73" t="s">
        <v>23</v>
      </c>
      <c r="C29" s="74"/>
      <c r="D29" s="74"/>
      <c r="E29" s="81"/>
      <c r="F29" s="28">
        <f>SUM(F28:F28)</f>
        <v>429684.00000000006</v>
      </c>
    </row>
    <row r="30" spans="1:6" ht="15.75" thickBot="1" x14ac:dyDescent="0.3">
      <c r="A30" s="44">
        <v>7</v>
      </c>
      <c r="B30" s="82" t="s">
        <v>24</v>
      </c>
      <c r="C30" s="83"/>
      <c r="D30" s="83"/>
      <c r="E30" s="83"/>
      <c r="F30" s="29">
        <f>F27+F29</f>
        <v>1447875.938250429</v>
      </c>
    </row>
    <row r="31" spans="1:6" ht="25.5" x14ac:dyDescent="0.25">
      <c r="A31" s="17">
        <v>8</v>
      </c>
      <c r="B31" s="24" t="s">
        <v>25</v>
      </c>
      <c r="C31" s="30" t="s">
        <v>26</v>
      </c>
      <c r="D31" s="26" t="s">
        <v>17</v>
      </c>
      <c r="E31" s="21">
        <v>11.88</v>
      </c>
      <c r="F31" s="31">
        <f>F30*E31/100</f>
        <v>172007.66146415097</v>
      </c>
    </row>
    <row r="32" spans="1:6" x14ac:dyDescent="0.25">
      <c r="A32" s="17">
        <v>9</v>
      </c>
      <c r="B32" s="84" t="s">
        <v>27</v>
      </c>
      <c r="C32" s="85"/>
      <c r="D32" s="26" t="s">
        <v>17</v>
      </c>
      <c r="E32" s="32">
        <v>7.44</v>
      </c>
      <c r="F32" s="27">
        <f>F31*E32</f>
        <v>1279737.0012932832</v>
      </c>
    </row>
    <row r="33" spans="1:6" ht="15.75" thickBot="1" x14ac:dyDescent="0.3">
      <c r="A33" s="17">
        <v>10</v>
      </c>
      <c r="B33" s="84" t="s">
        <v>28</v>
      </c>
      <c r="C33" s="85"/>
      <c r="D33" s="26" t="s">
        <v>17</v>
      </c>
      <c r="E33" s="32">
        <v>0.2</v>
      </c>
      <c r="F33" s="33">
        <f>F32*E33</f>
        <v>255947.40025865665</v>
      </c>
    </row>
    <row r="34" spans="1:6" ht="15.75" thickBot="1" x14ac:dyDescent="0.3">
      <c r="A34" s="34">
        <v>11</v>
      </c>
      <c r="B34" s="86" t="s">
        <v>29</v>
      </c>
      <c r="C34" s="87"/>
      <c r="D34" s="88"/>
      <c r="E34" s="89"/>
      <c r="F34" s="29">
        <f>SUM(F32:F33)</f>
        <v>1535684.4015519398</v>
      </c>
    </row>
    <row r="35" spans="1:6" ht="15.75" thickBot="1" x14ac:dyDescent="0.3"/>
    <row r="36" spans="1:6" ht="30.75" thickBot="1" x14ac:dyDescent="0.3">
      <c r="B36" s="35" t="s">
        <v>30</v>
      </c>
      <c r="C36" s="36" t="s">
        <v>31</v>
      </c>
    </row>
    <row r="37" spans="1:6" x14ac:dyDescent="0.25">
      <c r="B37" s="37" t="s">
        <v>32</v>
      </c>
      <c r="C37" s="38">
        <v>33.75</v>
      </c>
    </row>
    <row r="38" spans="1:6" x14ac:dyDescent="0.25">
      <c r="B38" s="39" t="s">
        <v>33</v>
      </c>
      <c r="C38" s="40">
        <v>29.25</v>
      </c>
    </row>
    <row r="39" spans="1:6" x14ac:dyDescent="0.25">
      <c r="B39" s="39" t="s">
        <v>34</v>
      </c>
      <c r="C39" s="40">
        <v>27.3</v>
      </c>
    </row>
    <row r="40" spans="1:6" x14ac:dyDescent="0.25">
      <c r="B40" s="39" t="s">
        <v>35</v>
      </c>
      <c r="C40" s="40">
        <v>20.22</v>
      </c>
    </row>
    <row r="41" spans="1:6" x14ac:dyDescent="0.25">
      <c r="B41" s="39" t="s">
        <v>36</v>
      </c>
      <c r="C41" s="40">
        <v>16.649999999999999</v>
      </c>
    </row>
    <row r="42" spans="1:6" x14ac:dyDescent="0.25">
      <c r="B42" s="39" t="s">
        <v>37</v>
      </c>
      <c r="C42" s="40">
        <v>12.69</v>
      </c>
    </row>
    <row r="43" spans="1:6" x14ac:dyDescent="0.25">
      <c r="B43" s="39" t="s">
        <v>38</v>
      </c>
      <c r="C43" s="40">
        <v>11.88</v>
      </c>
    </row>
    <row r="44" spans="1:6" x14ac:dyDescent="0.25">
      <c r="B44" s="39" t="s">
        <v>39</v>
      </c>
      <c r="C44" s="40">
        <v>10.98</v>
      </c>
    </row>
    <row r="45" spans="1:6" x14ac:dyDescent="0.25">
      <c r="B45" s="39" t="s">
        <v>40</v>
      </c>
      <c r="C45" s="40">
        <v>8.77</v>
      </c>
    </row>
    <row r="46" spans="1:6" x14ac:dyDescent="0.25">
      <c r="B46" s="39" t="s">
        <v>41</v>
      </c>
      <c r="C46" s="40">
        <v>7.07</v>
      </c>
    </row>
    <row r="47" spans="1:6" x14ac:dyDescent="0.25">
      <c r="B47" s="39" t="s">
        <v>42</v>
      </c>
      <c r="C47" s="40">
        <v>6.15</v>
      </c>
    </row>
    <row r="48" spans="1:6" x14ac:dyDescent="0.25">
      <c r="B48" s="39" t="s">
        <v>43</v>
      </c>
      <c r="C48" s="40">
        <v>4.76</v>
      </c>
    </row>
    <row r="49" spans="2:4" x14ac:dyDescent="0.25">
      <c r="B49" s="39" t="s">
        <v>44</v>
      </c>
      <c r="C49" s="40">
        <v>4.13</v>
      </c>
    </row>
    <row r="50" spans="2:4" ht="15.75" thickBot="1" x14ac:dyDescent="0.3">
      <c r="B50" s="41" t="s">
        <v>45</v>
      </c>
      <c r="C50" s="42">
        <v>3.52</v>
      </c>
    </row>
    <row r="52" spans="2:4" x14ac:dyDescent="0.25">
      <c r="B52" s="45" t="s">
        <v>52</v>
      </c>
      <c r="D52" t="s">
        <v>53</v>
      </c>
    </row>
  </sheetData>
  <mergeCells count="27">
    <mergeCell ref="B29:E29"/>
    <mergeCell ref="B30:E30"/>
    <mergeCell ref="B32:C32"/>
    <mergeCell ref="B33:C33"/>
    <mergeCell ref="B34:E34"/>
    <mergeCell ref="A20:F20"/>
    <mergeCell ref="D21:E21"/>
    <mergeCell ref="D22:E22"/>
    <mergeCell ref="B27:E27"/>
    <mergeCell ref="A16:B16"/>
    <mergeCell ref="C16:F16"/>
    <mergeCell ref="A17:B17"/>
    <mergeCell ref="C17:F17"/>
    <mergeCell ref="A18:B18"/>
    <mergeCell ref="C18:F18"/>
    <mergeCell ref="A19:B19"/>
    <mergeCell ref="C19:F19"/>
    <mergeCell ref="D1:E1"/>
    <mergeCell ref="A11:F11"/>
    <mergeCell ref="A12:F12"/>
    <mergeCell ref="A13:E13"/>
    <mergeCell ref="A15:F15"/>
    <mergeCell ref="E2:F2"/>
    <mergeCell ref="A3:B3"/>
    <mergeCell ref="E4:F4"/>
    <mergeCell ref="E5:F5"/>
    <mergeCell ref="C8:D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Моховикова Екатерина Николаевна</cp:lastModifiedBy>
  <dcterms:created xsi:type="dcterms:W3CDTF">2024-05-26T16:50:42Z</dcterms:created>
  <dcterms:modified xsi:type="dcterms:W3CDTF">2024-06-14T05:25:33Z</dcterms:modified>
</cp:coreProperties>
</file>