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K\Desktop\ИП 2024 ДОГОВОРА\СМР ХОЛЬЗУНОВА\ЗнЗ ИП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Titles" localSheetId="0">Лист1!$21:$21</definedName>
  </definedNames>
  <calcPr calcId="162913"/>
</workbook>
</file>

<file path=xl/calcChain.xml><?xml version="1.0" encoding="utf-8"?>
<calcChain xmlns="http://schemas.openxmlformats.org/spreadsheetml/2006/main">
  <c r="F37" i="1" l="1"/>
  <c r="F36" i="1"/>
  <c r="F35" i="1"/>
  <c r="F34" i="1"/>
  <c r="F32" i="1"/>
  <c r="F30" i="1"/>
  <c r="F28" i="1"/>
  <c r="F26" i="1"/>
  <c r="F24" i="1"/>
  <c r="F38" i="1" l="1"/>
  <c r="F39" i="1" s="1"/>
</calcChain>
</file>

<file path=xl/comments1.xml><?xml version="1.0" encoding="utf-8"?>
<comments xmlns="http://schemas.openxmlformats.org/spreadsheetml/2006/main">
  <authors>
    <author>Alex</author>
    <author>Алексей</author>
    <author>Сергей</author>
    <author>Alex Sosedko</author>
  </authors>
  <commentList>
    <comment ref="C16" authorId="0" shapeId="0">
      <text>
        <r>
          <rPr>
            <b/>
            <sz val="8"/>
            <rFont val="Tahoma"/>
            <charset val="204"/>
          </rPr>
          <t>Титул::&lt;подпись 230 значение&gt;</t>
        </r>
      </text>
    </comment>
    <comment ref="B18" authorId="1" shapeId="0">
      <text>
        <r>
          <rPr>
            <b/>
            <sz val="9"/>
            <rFont val="Tahoma"/>
            <charset val="204"/>
          </rPr>
          <t>Титул::&lt;Итого по расчету&gt; &lt;Единица измерения стомости&gt;</t>
        </r>
      </text>
    </comment>
    <comment ref="B21" authorId="2" shapeId="0">
      <text>
        <r>
          <rPr>
            <sz val="8"/>
            <rFont val="Tahoma"/>
            <charset val="204"/>
          </rPr>
          <t>ПИР::&lt;Номер позиции по смете&gt;</t>
        </r>
      </text>
    </comment>
    <comment ref="C21" authorId="2" shapeId="0">
      <text>
        <r>
          <rPr>
            <sz val="8"/>
            <rFont val="Tahoma"/>
            <charset val="204"/>
          </rPr>
          <t>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D21" authorId="3" shapeId="0">
      <text>
        <r>
          <rPr>
            <sz val="8"/>
            <rFont val="Tahoma"/>
            <charset val="204"/>
          </rPr>
          <t>ПИР::&lt;Номера частей&gt;
(&lt;Обоснование (код) позиции&gt;)&lt;Пустой идентификатор&gt;&lt;Наименование коэффициентов со значениями&gt;</t>
        </r>
      </text>
    </comment>
    <comment ref="E21" authorId="2" shapeId="0">
      <text>
        <r>
          <rPr>
            <sz val="8"/>
            <rFont val="Tahoma"/>
            <charset val="204"/>
          </rPr>
          <t>ПИР::&lt;Расчет стомости&gt;</t>
        </r>
      </text>
    </comment>
    <comment ref="F21" authorId="0" shapeId="0">
      <text>
        <r>
          <rPr>
            <b/>
            <sz val="8"/>
            <rFont val="Tahoma"/>
            <charset val="204"/>
          </rPr>
          <t>ПИР::&lt;Стоимость&gt;&lt;Стоимость КОС&gt;</t>
        </r>
      </text>
    </comment>
  </commentList>
</comments>
</file>

<file path=xl/sharedStrings.xml><?xml version="1.0" encoding="utf-8"?>
<sst xmlns="http://schemas.openxmlformats.org/spreadsheetml/2006/main" count="55" uniqueCount="55">
  <si>
    <t xml:space="preserve">СМЕТА № ЛС 01-01-01   </t>
  </si>
  <si>
    <t>Наименование предприятия, здания, сооружения, стадии проектирования, этапа, вида проектных</t>
  </si>
  <si>
    <t>Наименование организации заказчика:</t>
  </si>
  <si>
    <t>ООО "Березниковская водоснабжающая компания"</t>
  </si>
  <si>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</si>
  <si>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</si>
  <si>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</si>
  <si>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цена, тыс.руб.</t>
  </si>
  <si>
    <t>Раздел 1. Полевые работы</t>
  </si>
  <si>
    <t>Закладка геодезических знаков</t>
  </si>
  <si>
    <t>1</t>
  </si>
  <si>
    <t xml:space="preserve">Плановая и высотная привязка при расстоянии между точками (геологическими выработками) до 50 м: 2 категория сложности, 71(точка (выработка)) </t>
  </si>
  <si>
    <t xml:space="preserve">СБЦ "Инженерно-геодезические изыскания (2004)" табл.48 п.1-2
(СБЦ102-48-1-2) </t>
  </si>
  <si>
    <t>(0,111*71)*0,5</t>
  </si>
  <si>
    <t>прим.1 Предварительная разбивка местоположения точек К=0,5</t>
  </si>
  <si>
    <t xml:space="preserve"> </t>
  </si>
  <si>
    <t>2</t>
  </si>
  <si>
    <t xml:space="preserve">Изготовление и установка знаков: Рабочие пункты: металлические трубки (штыри), дюбель-гвоздь и др.: 2 категория грунта, 71(знак) </t>
  </si>
  <si>
    <t xml:space="preserve">СБЦ "Инженерно-геодезические изыскания (2004)" табл.46 п.11-2
(СБЦ102-46-11-2) </t>
  </si>
  <si>
    <t>0,041*71</t>
  </si>
  <si>
    <t>Вынос в натуру границ отвода земель строительных</t>
  </si>
  <si>
    <t>3</t>
  </si>
  <si>
    <t xml:space="preserve">Вынос в натуру границ отвода земельстроительных площадок при длине сторон границы от 100 до 150м категория сложности 2, 1(1 гр.знак) </t>
  </si>
  <si>
    <t xml:space="preserve">СБЦ "Инженерно-геодезические изыскания (2004)" табл.11 п.1-2-1
(СБЦИ) </t>
  </si>
  <si>
    <t>0,6813*1</t>
  </si>
  <si>
    <t>Раздел 2. Расходы по внутреннему транспорту</t>
  </si>
  <si>
    <t>4</t>
  </si>
  <si>
    <t xml:space="preserve">Расходы по внутреннему транспорту при расстоянии от базы до участка изысканий до 5 км, при сметной стоимости полевых изыскательских работ  до 75 тыс. руб., 7533(руб) </t>
  </si>
  <si>
    <t xml:space="preserve">СБЦ "Инженерно-геодезические изыскания (2004)" табл 4
(ОП п. 9 табл. 4) </t>
  </si>
  <si>
    <t>(8,75E-5)*7533</t>
  </si>
  <si>
    <t>Раздел 3. Расходы на организацию и ликвидацию инженерно-геодезических работ</t>
  </si>
  <si>
    <t>5</t>
  </si>
  <si>
    <t xml:space="preserve">Расходы на организацию и ликвидацию инженерно-геодезических работ (При сметной стоимости до 30  тыс. руб.), 8192(руб) </t>
  </si>
  <si>
    <t xml:space="preserve">СБЦ "Инженерно-геодезические изыскания 
(п.13 ОУ) </t>
  </si>
  <si>
    <t>0,00015*8192</t>
  </si>
  <si>
    <t>ВСЕГО по смете</t>
  </si>
  <si>
    <t xml:space="preserve">   Итого Поз. 1-5</t>
  </si>
  <si>
    <t xml:space="preserve">   Всего c учетом "Письмо Минстроя России от 07.03.2024 №13023-ИФ/09 Изыскательские работы 5,8300"</t>
  </si>
  <si>
    <t xml:space="preserve">   Непредвиденные расходы 3%</t>
  </si>
  <si>
    <t xml:space="preserve">   Итого с учетом доп. работ и затрат</t>
  </si>
  <si>
    <t xml:space="preserve">   НДС 20%</t>
  </si>
  <si>
    <t xml:space="preserve">   ВСЕГО по смете</t>
  </si>
  <si>
    <t>к договору № ________от "__________2024</t>
  </si>
  <si>
    <t>СОГЛАСОВАНО:</t>
  </si>
  <si>
    <t>УТВЕРЖДАЮ:</t>
  </si>
  <si>
    <t>Главный инженер ООО "БВК"</t>
  </si>
  <si>
    <t>___________/___________/</t>
  </si>
  <si>
    <t>_______________/О.В. Постоногова/</t>
  </si>
  <si>
    <t>Приложение № 3.1.</t>
  </si>
  <si>
    <t>Водопроводная сеть 2655 м. от пересечения автодорог Кунгур-Соликамск и Березники БПКРУ-4 по ул. Хользунова до ул. Ленвенская (инв. номер 31297). Участок сети по ул. Хользунова, в районе дома № 114 до ул. Хользунова, район дома № 180. Гражданская линия</t>
  </si>
  <si>
    <t>Наименование организации:</t>
  </si>
  <si>
    <t>Стоимость работ, 
руб.</t>
  </si>
  <si>
    <t>Итого по расчету: 67 886,40руб.</t>
  </si>
  <si>
    <t>Начальник ОПР</t>
  </si>
  <si>
    <t>Моховикова Е.Н.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</si>
</sst>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rgb="FF000000"/>
      <name val="Calibri"/>
      <charset val="204"/>
    </font>
    <font>
      <sz val="10"/>
      <color rgb="FF000000"/>
      <name val="Calibri"/>
      <charset val="204"/>
    </font>
    <font>
      <sz val="10"/>
      <name val="Arial"/>
      <charset val="204"/>
    </font>
    <font>
      <sz val="10"/>
      <name val="Arial Cyr"/>
      <charset val="204"/>
    </font>
    <font>
      <b/>
      <sz val="10"/>
      <name val="Arial"/>
      <charset val="204"/>
    </font>
    <font>
      <sz val="8"/>
      <color rgb="FF000000"/>
      <name val="Calibri"/>
      <charset val="204"/>
    </font>
    <font>
      <sz val="9"/>
      <name val="Arial"/>
      <charset val="204"/>
    </font>
    <font>
      <b/>
      <sz val="11"/>
      <name val="Arial Cyr"/>
      <charset val="204"/>
    </font>
    <font>
      <i/>
      <sz val="10"/>
      <name val="Arial Cyr"/>
      <charset val="204"/>
    </font>
    <font>
      <b/>
      <sz val="8"/>
      <name val="Tahoma"/>
      <charset val="204"/>
    </font>
    <font>
      <b/>
      <sz val="9"/>
      <name val="Tahoma"/>
      <charset val="204"/>
    </font>
    <font>
      <sz val="8"/>
      <name val="Tahoma"/>
      <charset val="204"/>
    </font>
    <font>
      <b/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indent="1"/>
    </xf>
    <xf numFmtId="0" fontId="4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right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wrapText="1"/>
    </xf>
    <xf numFmtId="0" fontId="2" fillId="0" borderId="4" xfId="0" applyNumberFormat="1" applyFont="1" applyFill="1" applyBorder="1" applyAlignment="1" applyProtection="1">
      <alignment horizontal="center" wrapText="1"/>
    </xf>
    <xf numFmtId="0" fontId="1" fillId="0" borderId="5" xfId="0" applyNumberFormat="1" applyFont="1" applyFill="1" applyBorder="1" applyAlignment="1" applyProtection="1"/>
    <xf numFmtId="0" fontId="1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>
      <alignment horizontal="left" vertical="top"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8" xfId="0" applyNumberFormat="1" applyFont="1" applyFill="1" applyBorder="1" applyAlignment="1" applyProtection="1">
      <alignment horizontal="left" vertical="top" wrapText="1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left"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right" vertical="top" wrapText="1"/>
    </xf>
    <xf numFmtId="0" fontId="3" fillId="0" borderId="2" xfId="0" applyNumberFormat="1" applyFont="1" applyFill="1" applyBorder="1" applyAlignment="1" applyProtection="1">
      <alignment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right" vertical="top" wrapText="1"/>
    </xf>
    <xf numFmtId="4" fontId="2" fillId="0" borderId="7" xfId="0" applyNumberFormat="1" applyFont="1" applyFill="1" applyBorder="1" applyAlignment="1" applyProtection="1">
      <alignment horizontal="right" vertical="top" wrapText="1"/>
    </xf>
    <xf numFmtId="4" fontId="2" fillId="0" borderId="8" xfId="0" applyNumberFormat="1" applyFont="1" applyFill="1" applyBorder="1" applyAlignment="1" applyProtection="1">
      <alignment horizontal="right" vertical="top" wrapText="1"/>
    </xf>
    <xf numFmtId="4" fontId="2" fillId="0" borderId="3" xfId="0" applyNumberFormat="1" applyFont="1" applyFill="1" applyBorder="1" applyAlignment="1" applyProtection="1">
      <alignment horizontal="right" vertical="top" wrapText="1"/>
    </xf>
    <xf numFmtId="4" fontId="4" fillId="0" borderId="3" xfId="0" applyNumberFormat="1" applyFont="1" applyFill="1" applyBorder="1" applyAlignment="1" applyProtection="1">
      <alignment horizontal="right" vertical="top" wrapText="1"/>
    </xf>
    <xf numFmtId="0" fontId="13" fillId="0" borderId="0" xfId="0" applyFont="1"/>
    <xf numFmtId="0" fontId="12" fillId="0" borderId="0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8" fillId="0" borderId="3" xfId="0" applyNumberFormat="1" applyFont="1" applyFill="1" applyBorder="1" applyAlignment="1" applyProtection="1">
      <alignment horizontal="left" vertical="top" wrapText="1"/>
    </xf>
    <xf numFmtId="0" fontId="3" fillId="0" borderId="7" xfId="0" applyNumberFormat="1" applyFont="1" applyFill="1" applyBorder="1" applyAlignment="1" applyProtection="1">
      <alignment vertical="top" wrapText="1"/>
    </xf>
    <xf numFmtId="0" fontId="3" fillId="0" borderId="8" xfId="0" applyNumberFormat="1" applyFont="1" applyFill="1" applyBorder="1" applyAlignment="1" applyProtection="1">
      <alignment vertical="top" wrapText="1"/>
    </xf>
    <xf numFmtId="0" fontId="4" fillId="0" borderId="3" xfId="0" applyNumberFormat="1" applyFont="1" applyFill="1" applyBorder="1" applyAlignment="1" applyProtection="1">
      <alignment horizontal="left" vertical="top" wrapText="1"/>
    </xf>
    <xf numFmtId="0" fontId="2" fillId="0" borderId="3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tabSelected="1" view="pageBreakPreview" topLeftCell="B28" zoomScale="115" zoomScaleNormal="115" zoomScaleSheetLayoutView="115" workbookViewId="0">
      <selection activeCell="C40" sqref="C40"/>
    </sheetView>
  </sheetViews>
  <sheetFormatPr defaultColWidth="8.85546875" defaultRowHeight="13.5" customHeight="1" outlineLevelRow="1" x14ac:dyDescent="0.2"/>
  <cols>
    <col min="1" max="1" width="0" style="1" hidden="1" customWidth="1"/>
    <col min="2" max="2" width="4.28515625" style="1" customWidth="1"/>
    <col min="3" max="3" width="46.140625" style="1" customWidth="1"/>
    <col min="4" max="4" width="46.42578125" style="1" customWidth="1"/>
    <col min="5" max="5" width="31.42578125" style="1" customWidth="1"/>
    <col min="6" max="6" width="12.7109375" style="1" customWidth="1"/>
    <col min="7" max="16384" width="8.85546875" style="1"/>
  </cols>
  <sheetData>
    <row r="1" spans="2:6" ht="13.5" customHeight="1" x14ac:dyDescent="0.25">
      <c r="B1" s="33"/>
      <c r="C1" s="33"/>
      <c r="D1" s="33"/>
      <c r="E1" s="33" t="s">
        <v>48</v>
      </c>
      <c r="F1" s="33"/>
    </row>
    <row r="2" spans="2:6" ht="13.5" customHeight="1" x14ac:dyDescent="0.25">
      <c r="B2" s="33"/>
      <c r="C2" s="33"/>
      <c r="D2" s="33"/>
      <c r="E2" s="33" t="s">
        <v>42</v>
      </c>
      <c r="F2" s="33"/>
    </row>
    <row r="3" spans="2:6" ht="13.5" customHeight="1" x14ac:dyDescent="0.25">
      <c r="B3" s="33" t="s">
        <v>43</v>
      </c>
      <c r="C3" s="33"/>
      <c r="D3" s="33"/>
      <c r="E3" s="33" t="s">
        <v>44</v>
      </c>
      <c r="F3" s="33"/>
    </row>
    <row r="4" spans="2:6" ht="13.5" customHeight="1" x14ac:dyDescent="0.25">
      <c r="B4" s="33"/>
      <c r="C4" s="33"/>
      <c r="D4" s="33"/>
      <c r="E4" s="33" t="s">
        <v>45</v>
      </c>
      <c r="F4" s="33"/>
    </row>
    <row r="5" spans="2:6" ht="13.5" customHeight="1" x14ac:dyDescent="0.25">
      <c r="B5" s="33" t="s">
        <v>46</v>
      </c>
      <c r="C5" s="33"/>
      <c r="D5" s="33"/>
      <c r="E5" s="33" t="s">
        <v>47</v>
      </c>
      <c r="F5" s="33"/>
    </row>
    <row r="7" spans="2:6" customFormat="1" ht="24.75" customHeight="1" x14ac:dyDescent="0.25">
      <c r="B7" s="34" t="s">
        <v>0</v>
      </c>
      <c r="C7" s="35"/>
      <c r="D7" s="35"/>
      <c r="E7" s="35"/>
      <c r="F7" s="35"/>
    </row>
    <row r="8" spans="2:6" customFormat="1" ht="20.25" customHeight="1" x14ac:dyDescent="0.25">
      <c r="B8" s="36"/>
      <c r="C8" s="36"/>
      <c r="D8" s="36"/>
      <c r="E8" s="36"/>
      <c r="F8" s="4"/>
    </row>
    <row r="9" spans="2:6" customFormat="1" ht="5.25" customHeight="1" x14ac:dyDescent="0.25">
      <c r="B9" s="4"/>
      <c r="C9" s="4"/>
      <c r="D9" s="4"/>
      <c r="E9" s="4"/>
      <c r="F9" s="4"/>
    </row>
    <row r="10" spans="2:6" customFormat="1" ht="24" customHeight="1" x14ac:dyDescent="0.25">
      <c r="B10" s="37" t="s">
        <v>49</v>
      </c>
      <c r="C10" s="37"/>
      <c r="D10" s="37"/>
      <c r="E10" s="37"/>
      <c r="F10" s="37"/>
    </row>
    <row r="11" spans="2:6" customFormat="1" ht="19.5" customHeight="1" x14ac:dyDescent="0.25">
      <c r="B11" s="38" t="s">
        <v>1</v>
      </c>
      <c r="C11" s="38"/>
      <c r="D11" s="38"/>
      <c r="E11" s="38"/>
      <c r="F11" s="5"/>
    </row>
    <row r="12" spans="2:6" customFormat="1" ht="15" x14ac:dyDescent="0.25">
      <c r="B12" s="4"/>
      <c r="C12" s="4"/>
      <c r="D12" s="4"/>
      <c r="E12" s="4"/>
      <c r="F12" s="4"/>
    </row>
    <row r="13" spans="2:6" customFormat="1" ht="17.25" customHeight="1" x14ac:dyDescent="0.25">
      <c r="B13" s="6" t="s">
        <v>50</v>
      </c>
      <c r="C13" s="4"/>
      <c r="D13" s="7"/>
      <c r="E13" s="7"/>
      <c r="F13" s="7"/>
    </row>
    <row r="14" spans="2:6" customFormat="1" ht="17.25" customHeight="1" x14ac:dyDescent="0.25">
      <c r="C14" s="39"/>
      <c r="D14" s="39"/>
      <c r="E14" s="39"/>
      <c r="F14" s="39"/>
    </row>
    <row r="15" spans="2:6" customFormat="1" ht="25.5" customHeight="1" x14ac:dyDescent="0.25">
      <c r="B15" s="4" t="s">
        <v>2</v>
      </c>
      <c r="C15" s="4"/>
      <c r="D15" s="8"/>
      <c r="E15" s="8"/>
      <c r="F15" s="8"/>
    </row>
    <row r="16" spans="2:6" customFormat="1" ht="24" customHeight="1" x14ac:dyDescent="0.25">
      <c r="C16" s="39" t="s">
        <v>3</v>
      </c>
      <c r="D16" s="39"/>
      <c r="E16" s="39"/>
      <c r="F16" s="39"/>
    </row>
    <row r="17" spans="1:6" customFormat="1" ht="24" customHeight="1" x14ac:dyDescent="0.25">
      <c r="C17" s="2"/>
      <c r="D17" s="2"/>
      <c r="E17" s="2"/>
      <c r="F17" s="2"/>
    </row>
    <row r="18" spans="1:6" customFormat="1" ht="15" customHeight="1" outlineLevel="1" x14ac:dyDescent="0.25">
      <c r="B18" s="9" t="s">
        <v>52</v>
      </c>
      <c r="C18" s="2"/>
      <c r="D18" s="2"/>
      <c r="E18" s="2"/>
      <c r="F18" s="2"/>
    </row>
    <row r="19" spans="1:6" customFormat="1" ht="15" x14ac:dyDescent="0.25">
      <c r="B19" s="4"/>
      <c r="C19" s="4"/>
      <c r="D19" s="3"/>
      <c r="E19" s="3"/>
      <c r="F19" s="10"/>
    </row>
    <row r="20" spans="1:6" customFormat="1" ht="80.25" customHeight="1" x14ac:dyDescent="0.25">
      <c r="B20" s="11" t="s">
        <v>4</v>
      </c>
      <c r="C20" s="12" t="s">
        <v>5</v>
      </c>
      <c r="D20" s="12" t="s">
        <v>6</v>
      </c>
      <c r="E20" s="11" t="s">
        <v>7</v>
      </c>
      <c r="F20" s="11" t="s">
        <v>51</v>
      </c>
    </row>
    <row r="21" spans="1:6" customFormat="1" ht="15" x14ac:dyDescent="0.25">
      <c r="B21" s="13">
        <v>1</v>
      </c>
      <c r="C21" s="14">
        <v>2</v>
      </c>
      <c r="D21" s="14">
        <v>3</v>
      </c>
      <c r="E21" s="13">
        <v>4</v>
      </c>
      <c r="F21" s="13">
        <v>5</v>
      </c>
    </row>
    <row r="22" spans="1:6" customFormat="1" ht="15" x14ac:dyDescent="0.25">
      <c r="A22" s="15"/>
      <c r="B22" s="40" t="s">
        <v>8</v>
      </c>
      <c r="C22" s="41"/>
      <c r="D22" s="41"/>
      <c r="E22" s="41"/>
      <c r="F22" s="41"/>
    </row>
    <row r="23" spans="1:6" customFormat="1" ht="15" x14ac:dyDescent="0.25">
      <c r="A23" s="15"/>
      <c r="B23" s="42" t="s">
        <v>9</v>
      </c>
      <c r="C23" s="41"/>
      <c r="D23" s="41"/>
      <c r="E23" s="41"/>
      <c r="F23" s="41"/>
    </row>
    <row r="24" spans="1:6" ht="51" x14ac:dyDescent="0.2">
      <c r="A24" s="16"/>
      <c r="B24" s="43" t="s">
        <v>10</v>
      </c>
      <c r="C24" s="17" t="s">
        <v>11</v>
      </c>
      <c r="D24" s="17" t="s">
        <v>12</v>
      </c>
      <c r="E24" s="18" t="s">
        <v>13</v>
      </c>
      <c r="F24" s="29">
        <f>3.941*1000</f>
        <v>3941</v>
      </c>
    </row>
    <row r="25" spans="1:6" customFormat="1" ht="25.5" x14ac:dyDescent="0.25">
      <c r="B25" s="44"/>
      <c r="C25" s="19"/>
      <c r="D25" s="19" t="s">
        <v>14</v>
      </c>
      <c r="E25" s="20"/>
      <c r="F25" s="30" t="s">
        <v>15</v>
      </c>
    </row>
    <row r="26" spans="1:6" ht="38.25" x14ac:dyDescent="0.2">
      <c r="A26" s="15"/>
      <c r="B26" s="21" t="s">
        <v>16</v>
      </c>
      <c r="C26" s="22" t="s">
        <v>17</v>
      </c>
      <c r="D26" s="22" t="s">
        <v>18</v>
      </c>
      <c r="E26" s="23" t="s">
        <v>19</v>
      </c>
      <c r="F26" s="31">
        <f>2.911*1000</f>
        <v>2911</v>
      </c>
    </row>
    <row r="27" spans="1:6" ht="12.75" x14ac:dyDescent="0.2">
      <c r="A27" s="15"/>
      <c r="B27" s="42" t="s">
        <v>20</v>
      </c>
      <c r="C27" s="41"/>
      <c r="D27" s="41"/>
      <c r="E27" s="41"/>
      <c r="F27" s="41"/>
    </row>
    <row r="28" spans="1:6" ht="51" x14ac:dyDescent="0.2">
      <c r="A28" s="15"/>
      <c r="B28" s="21" t="s">
        <v>21</v>
      </c>
      <c r="C28" s="22" t="s">
        <v>22</v>
      </c>
      <c r="D28" s="22" t="s">
        <v>23</v>
      </c>
      <c r="E28" s="23" t="s">
        <v>24</v>
      </c>
      <c r="F28" s="31">
        <f>0.681*1000</f>
        <v>681</v>
      </c>
    </row>
    <row r="29" spans="1:6" customFormat="1" ht="15" x14ac:dyDescent="0.25">
      <c r="A29" s="15"/>
      <c r="B29" s="40" t="s">
        <v>25</v>
      </c>
      <c r="C29" s="41"/>
      <c r="D29" s="41"/>
      <c r="E29" s="41"/>
      <c r="F29" s="41"/>
    </row>
    <row r="30" spans="1:6" customFormat="1" ht="51" x14ac:dyDescent="0.25">
      <c r="A30" s="15"/>
      <c r="B30" s="21" t="s">
        <v>26</v>
      </c>
      <c r="C30" s="22" t="s">
        <v>27</v>
      </c>
      <c r="D30" s="22" t="s">
        <v>28</v>
      </c>
      <c r="E30" s="23" t="s">
        <v>29</v>
      </c>
      <c r="F30" s="31">
        <f>0.659*1000</f>
        <v>659</v>
      </c>
    </row>
    <row r="31" spans="1:6" customFormat="1" ht="15" x14ac:dyDescent="0.25">
      <c r="A31" s="15"/>
      <c r="B31" s="40" t="s">
        <v>30</v>
      </c>
      <c r="C31" s="41"/>
      <c r="D31" s="41"/>
      <c r="E31" s="41"/>
      <c r="F31" s="41"/>
    </row>
    <row r="32" spans="1:6" customFormat="1" ht="38.25" x14ac:dyDescent="0.25">
      <c r="A32" s="15"/>
      <c r="B32" s="21" t="s">
        <v>31</v>
      </c>
      <c r="C32" s="22" t="s">
        <v>32</v>
      </c>
      <c r="D32" s="22" t="s">
        <v>33</v>
      </c>
      <c r="E32" s="23" t="s">
        <v>34</v>
      </c>
      <c r="F32" s="31">
        <f>1.229*1000</f>
        <v>1229</v>
      </c>
    </row>
    <row r="33" spans="1:6" customFormat="1" ht="15" x14ac:dyDescent="0.25">
      <c r="A33" s="15"/>
      <c r="B33" s="21"/>
      <c r="C33" s="45" t="s">
        <v>35</v>
      </c>
      <c r="D33" s="45"/>
      <c r="E33" s="45"/>
      <c r="F33" s="24"/>
    </row>
    <row r="34" spans="1:6" customFormat="1" ht="15" x14ac:dyDescent="0.25">
      <c r="A34" s="15"/>
      <c r="B34" s="21"/>
      <c r="C34" s="46" t="s">
        <v>36</v>
      </c>
      <c r="D34" s="46"/>
      <c r="E34" s="46"/>
      <c r="F34" s="31">
        <f>9.421*1000</f>
        <v>9421</v>
      </c>
    </row>
    <row r="35" spans="1:6" customFormat="1" ht="15" x14ac:dyDescent="0.25">
      <c r="A35" s="15"/>
      <c r="B35" s="21"/>
      <c r="C35" s="46" t="s">
        <v>37</v>
      </c>
      <c r="D35" s="46"/>
      <c r="E35" s="46"/>
      <c r="F35" s="31">
        <f>54.924*1000</f>
        <v>54924</v>
      </c>
    </row>
    <row r="36" spans="1:6" customFormat="1" ht="15" x14ac:dyDescent="0.25">
      <c r="A36" s="15"/>
      <c r="B36" s="21"/>
      <c r="C36" s="46" t="s">
        <v>38</v>
      </c>
      <c r="D36" s="46"/>
      <c r="E36" s="46"/>
      <c r="F36" s="31">
        <f>1.648*1000</f>
        <v>1648</v>
      </c>
    </row>
    <row r="37" spans="1:6" customFormat="1" ht="15" x14ac:dyDescent="0.25">
      <c r="A37" s="15"/>
      <c r="B37" s="21"/>
      <c r="C37" s="46" t="s">
        <v>39</v>
      </c>
      <c r="D37" s="46"/>
      <c r="E37" s="46"/>
      <c r="F37" s="31">
        <f>56.572*1000</f>
        <v>56572</v>
      </c>
    </row>
    <row r="38" spans="1:6" customFormat="1" ht="15" x14ac:dyDescent="0.25">
      <c r="A38" s="15"/>
      <c r="B38" s="21"/>
      <c r="C38" s="46" t="s">
        <v>40</v>
      </c>
      <c r="D38" s="46"/>
      <c r="E38" s="46"/>
      <c r="F38" s="31">
        <f>F37*0.2</f>
        <v>11314.400000000001</v>
      </c>
    </row>
    <row r="39" spans="1:6" customFormat="1" ht="15" x14ac:dyDescent="0.25">
      <c r="A39" s="15"/>
      <c r="B39" s="21"/>
      <c r="C39" s="45" t="s">
        <v>41</v>
      </c>
      <c r="D39" s="45"/>
      <c r="E39" s="45"/>
      <c r="F39" s="32">
        <f>F37+F38</f>
        <v>67886.399999999994</v>
      </c>
    </row>
    <row r="40" spans="1:6" customFormat="1" ht="15" x14ac:dyDescent="0.25">
      <c r="B40" s="25"/>
      <c r="C40" s="26"/>
      <c r="D40" s="26"/>
      <c r="E40" s="27"/>
      <c r="F40" s="28"/>
    </row>
    <row r="41" spans="1:6" customFormat="1" ht="15" x14ac:dyDescent="0.25">
      <c r="B41" s="7"/>
      <c r="C41" s="7" t="s">
        <v>53</v>
      </c>
      <c r="D41" s="7" t="s">
        <v>54</v>
      </c>
      <c r="E41" s="7"/>
      <c r="F41" s="7"/>
    </row>
  </sheetData>
  <mergeCells count="19">
    <mergeCell ref="B29:F29"/>
    <mergeCell ref="B31:F31"/>
    <mergeCell ref="C33:E33"/>
    <mergeCell ref="C39:E39"/>
    <mergeCell ref="C34:E34"/>
    <mergeCell ref="C35:E35"/>
    <mergeCell ref="C36:E36"/>
    <mergeCell ref="C37:E37"/>
    <mergeCell ref="C38:E38"/>
    <mergeCell ref="C16:F16"/>
    <mergeCell ref="B22:F22"/>
    <mergeCell ref="B23:F23"/>
    <mergeCell ref="B24:B25"/>
    <mergeCell ref="B27:F27"/>
    <mergeCell ref="B7:F7"/>
    <mergeCell ref="B8:E8"/>
    <mergeCell ref="B10:F10"/>
    <mergeCell ref="B11:E11"/>
    <mergeCell ref="C14:F14"/>
  </mergeCells>
  <pageMargins left="0.35433071851730302" right="0.23622047901153601" top="0.74803149700164795" bottom="0.74803149700164795" header="0.31496062874794001" footer="0.31496062874794001"/>
  <pageSetup paperSize="9" fitToHeight="0" orientation="landscape" r:id="rId1"/>
  <headerFoot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PK</cp:lastModifiedBy>
  <cp:lastPrinted>2021-06-24T11:50:46Z</cp:lastPrinted>
  <dcterms:created xsi:type="dcterms:W3CDTF">2014-05-08T09:51:02Z</dcterms:created>
  <dcterms:modified xsi:type="dcterms:W3CDTF">2024-06-25T16:45:44Z</dcterms:modified>
</cp:coreProperties>
</file>